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99"/>
  </bookViews>
  <sheets>
    <sheet name="退耕还林还草补助 " sheetId="7" r:id="rId1"/>
    <sheet name="草原生态修复治理补助" sheetId="9" r:id="rId2"/>
    <sheet name="生态护林员" sheetId="6" r:id="rId3"/>
  </sheets>
  <definedNames>
    <definedName name="_xlnm._FilterDatabase" localSheetId="1" hidden="1">草原生态修复治理补助!$A$6:$XEV$16</definedName>
    <definedName name="_xlnm.Print_Titles" localSheetId="1">草原生态修复治理补助!$1:$6</definedName>
    <definedName name="_xlnm.Print_Titles" localSheetId="2">生态护林员!$1:$4</definedName>
    <definedName name="_xlnm.Print_Titles" localSheetId="0">'退耕还林还草补助 '!$2:$6</definedName>
    <definedName name="_xlnm._FilterDatabase" localSheetId="0" hidden="1">'退耕还林还草补助 '!$A$1:$K$15</definedName>
  </definedNames>
  <calcPr calcId="144525"/>
</workbook>
</file>

<file path=xl/sharedStrings.xml><?xml version="1.0" encoding="utf-8"?>
<sst xmlns="http://schemas.openxmlformats.org/spreadsheetml/2006/main" count="92" uniqueCount="57">
  <si>
    <t>附件2：</t>
  </si>
  <si>
    <t>提前下达2022年中央林业草原生态保护恢复资金预算
（退耕还林还草补助)分配表
(科目：2110699-其他退耕还林还草支出）</t>
  </si>
  <si>
    <t>单位：万亩、万元</t>
  </si>
  <si>
    <r>
      <rPr>
        <b/>
        <sz val="12"/>
        <color theme="1"/>
        <rFont val="黑体"/>
        <charset val="134"/>
      </rPr>
      <t>序号</t>
    </r>
  </si>
  <si>
    <t>项目单位</t>
  </si>
  <si>
    <t>金额合计</t>
  </si>
  <si>
    <r>
      <rPr>
        <b/>
        <sz val="10"/>
        <color theme="1"/>
        <rFont val="Times New Roman"/>
        <charset val="134"/>
      </rPr>
      <t>2018</t>
    </r>
    <r>
      <rPr>
        <b/>
        <sz val="10"/>
        <color theme="1"/>
        <rFont val="黑体"/>
        <charset val="134"/>
      </rPr>
      <t>年退耕还林</t>
    </r>
  </si>
  <si>
    <r>
      <rPr>
        <b/>
        <sz val="10"/>
        <rFont val="Times New Roman"/>
        <charset val="134"/>
      </rPr>
      <t>2020</t>
    </r>
    <r>
      <rPr>
        <b/>
        <sz val="10"/>
        <rFont val="黑体"/>
        <charset val="134"/>
      </rPr>
      <t>年退耕还林还草</t>
    </r>
  </si>
  <si>
    <r>
      <rPr>
        <b/>
        <sz val="10"/>
        <rFont val="黑体"/>
        <charset val="134"/>
      </rPr>
      <t>退耕还林</t>
    </r>
    <r>
      <rPr>
        <b/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sz val="10"/>
        <rFont val="黑体"/>
        <charset val="134"/>
      </rPr>
      <t>（</t>
    </r>
    <r>
      <rPr>
        <b/>
        <sz val="10"/>
        <rFont val="Times New Roman"/>
        <charset val="134"/>
      </rPr>
      <t>400</t>
    </r>
    <r>
      <rPr>
        <b/>
        <sz val="10"/>
        <rFont val="黑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亩）</t>
    </r>
  </si>
  <si>
    <t>小计</t>
  </si>
  <si>
    <r>
      <rPr>
        <b/>
        <sz val="10"/>
        <rFont val="黑体"/>
        <charset val="134"/>
      </rPr>
      <t>退耕还林</t>
    </r>
    <r>
      <rPr>
        <b/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</t>
    </r>
    <r>
      <rPr>
        <b/>
        <sz val="10"/>
        <rFont val="黑体"/>
        <charset val="134"/>
      </rPr>
      <t>（</t>
    </r>
    <r>
      <rPr>
        <b/>
        <sz val="10"/>
        <rFont val="Times New Roman"/>
        <charset val="134"/>
      </rPr>
      <t>300</t>
    </r>
    <r>
      <rPr>
        <b/>
        <sz val="10"/>
        <rFont val="黑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亩）</t>
    </r>
  </si>
  <si>
    <r>
      <rPr>
        <b/>
        <sz val="10"/>
        <rFont val="黑体"/>
        <charset val="134"/>
      </rPr>
      <t>退耕还草</t>
    </r>
    <r>
      <rPr>
        <b/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</t>
    </r>
    <r>
      <rPr>
        <b/>
        <sz val="10"/>
        <rFont val="黑体"/>
        <charset val="134"/>
      </rPr>
      <t>（</t>
    </r>
    <r>
      <rPr>
        <b/>
        <sz val="10"/>
        <rFont val="Times New Roman"/>
        <charset val="134"/>
      </rPr>
      <t>400</t>
    </r>
    <r>
      <rPr>
        <b/>
        <sz val="10"/>
        <rFont val="黑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亩）</t>
    </r>
  </si>
  <si>
    <t>面积</t>
  </si>
  <si>
    <r>
      <rPr>
        <b/>
        <sz val="10"/>
        <rFont val="黑体"/>
        <charset val="134"/>
      </rPr>
      <t>资金</t>
    </r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</si>
  <si>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</si>
  <si>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</si>
  <si>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</si>
  <si>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</si>
  <si>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</si>
  <si>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</si>
  <si>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</si>
  <si>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</si>
  <si>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</si>
  <si>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提前下达2022年中央林业草原生态保护恢复资金预算（草原生态修复治理补助）分配表
（科目：2110405-草原生态修复治理）</t>
  </si>
  <si>
    <t>单位：万亩、万元、公里</t>
  </si>
  <si>
    <t>序号</t>
  </si>
  <si>
    <t>建设单位</t>
  </si>
  <si>
    <t>总计</t>
  </si>
  <si>
    <t>退化草原生态修复治理项目</t>
  </si>
  <si>
    <t>草原边境防火隔离带建设和维护项目</t>
  </si>
  <si>
    <t>草原有害生物防治项目</t>
  </si>
  <si>
    <t>草原管护员</t>
  </si>
  <si>
    <t>监管监测及科技支撑经费</t>
  </si>
  <si>
    <t>半免耕补播改良</t>
  </si>
  <si>
    <t>乡土草种
繁育</t>
  </si>
  <si>
    <t>围栏</t>
  </si>
  <si>
    <t>鼠害防治</t>
  </si>
  <si>
    <t>虫害防治</t>
  </si>
  <si>
    <t>人数</t>
  </si>
  <si>
    <t>资金</t>
  </si>
  <si>
    <t>金额</t>
  </si>
  <si>
    <t>长度</t>
  </si>
  <si>
    <t>地区本级</t>
  </si>
  <si>
    <t>提前下达2022年中央林业草原生态保护恢复资金预算
（生态护林员补助)分配表
（科目：2110401-生态保护）</t>
  </si>
  <si>
    <t>单位：万元、人</t>
  </si>
  <si>
    <t>项目实施单位</t>
  </si>
  <si>
    <t>续聘人数</t>
  </si>
  <si>
    <r>
      <rPr>
        <b/>
        <sz val="12"/>
        <rFont val="宋体"/>
        <charset val="134"/>
      </rPr>
      <t>十</t>
    </r>
  </si>
  <si>
    <r>
      <rPr>
        <b/>
        <sz val="12"/>
        <rFont val="宋体"/>
        <charset val="134"/>
      </rPr>
      <t>和田地区</t>
    </r>
  </si>
  <si>
    <r>
      <rPr>
        <sz val="12"/>
        <rFont val="宋体"/>
        <charset val="134"/>
      </rPr>
      <t>和田市</t>
    </r>
  </si>
  <si>
    <r>
      <rPr>
        <sz val="12"/>
        <rFont val="宋体"/>
        <charset val="134"/>
      </rPr>
      <t>和田县</t>
    </r>
  </si>
  <si>
    <r>
      <rPr>
        <sz val="12"/>
        <rFont val="宋体"/>
        <charset val="134"/>
      </rPr>
      <t>墨玉县</t>
    </r>
  </si>
  <si>
    <r>
      <rPr>
        <sz val="12"/>
        <rFont val="宋体"/>
        <charset val="134"/>
      </rPr>
      <t>皮山县</t>
    </r>
  </si>
  <si>
    <r>
      <rPr>
        <sz val="12"/>
        <rFont val="宋体"/>
        <charset val="134"/>
      </rPr>
      <t>洛浦县</t>
    </r>
  </si>
  <si>
    <r>
      <rPr>
        <sz val="12"/>
        <rFont val="宋体"/>
        <charset val="134"/>
      </rPr>
      <t>策勒县</t>
    </r>
  </si>
  <si>
    <r>
      <rPr>
        <sz val="12"/>
        <rFont val="宋体"/>
        <charset val="134"/>
      </rPr>
      <t>于田县</t>
    </r>
  </si>
  <si>
    <r>
      <rPr>
        <sz val="12"/>
        <rFont val="宋体"/>
        <charset val="134"/>
      </rPr>
      <t>民丰县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</si>
</sst>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177" formatCode="0.00_ "/>
  </numFmts>
  <fonts count="5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rgb="FF000000"/>
      <name val="黑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8"/>
      <color theme="1"/>
      <name val="黑体"/>
      <charset val="134"/>
    </font>
    <font>
      <sz val="8"/>
      <color theme="1"/>
      <name val="Times New Roman"/>
      <charset val="134"/>
    </font>
    <font>
      <b/>
      <sz val="16"/>
      <color theme="1"/>
      <name val="方正小标宋简体"/>
      <charset val="134"/>
    </font>
    <font>
      <b/>
      <sz val="18"/>
      <color theme="1"/>
      <name val="Times New Roman"/>
      <charset val="134"/>
    </font>
    <font>
      <b/>
      <sz val="8"/>
      <color theme="1"/>
      <name val="黑体"/>
      <charset val="134"/>
    </font>
    <font>
      <b/>
      <sz val="8"/>
      <color theme="1"/>
      <name val="Times New Roman"/>
      <charset val="134"/>
    </font>
    <font>
      <sz val="8"/>
      <color theme="1"/>
      <name val="宋体"/>
      <charset val="134"/>
    </font>
    <font>
      <sz val="8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name val="方正小标宋简体"/>
      <charset val="134"/>
    </font>
    <font>
      <sz val="18"/>
      <name val="黑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b/>
      <sz val="12"/>
      <color theme="1"/>
      <name val="Times New Roman"/>
      <charset val="134"/>
    </font>
    <font>
      <b/>
      <sz val="12"/>
      <name val="黑体"/>
      <charset val="134"/>
    </font>
    <font>
      <b/>
      <sz val="10"/>
      <name val="宋体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11"/>
      <color indexed="8"/>
      <name val="Times New Roman"/>
      <charset val="134"/>
    </font>
    <font>
      <sz val="10"/>
      <name val="新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11" applyNumberFormat="0" applyFon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6" borderId="14" applyNumberFormat="0" applyAlignment="0" applyProtection="0">
      <alignment vertical="center"/>
    </xf>
    <xf numFmtId="0" fontId="54" fillId="16" borderId="9" applyNumberFormat="0" applyAlignment="0" applyProtection="0">
      <alignment vertical="center"/>
    </xf>
    <xf numFmtId="0" fontId="39" fillId="2" borderId="8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1" xfId="39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NumberFormat="1" applyFont="1" applyFill="1" applyAlignment="1" applyProtection="1">
      <alignment horizontal="right" vertical="center" wrapText="1"/>
      <protection locked="0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</xf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 applyProtection="1">
      <alignment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37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8" fillId="0" borderId="0" xfId="0" applyFont="1" applyFill="1" applyAlignment="1" applyProtection="1">
      <alignment vertical="center"/>
    </xf>
    <xf numFmtId="0" fontId="33" fillId="0" borderId="4" xfId="0" applyFont="1" applyFill="1" applyBorder="1" applyAlignment="1" applyProtection="1">
      <alignment horizontal="center" vertical="center"/>
    </xf>
    <xf numFmtId="176" fontId="0" fillId="0" borderId="0" xfId="0" applyNumberFormat="1" applyFill="1">
      <alignment vertical="center"/>
    </xf>
    <xf numFmtId="177" fontId="13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4" xfId="5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XFD16"/>
  <sheetViews>
    <sheetView showZeros="0" tabSelected="1" workbookViewId="0">
      <selection activeCell="F4" sqref="F4:K4"/>
    </sheetView>
  </sheetViews>
  <sheetFormatPr defaultColWidth="8.88333333333333" defaultRowHeight="15"/>
  <cols>
    <col min="1" max="1" width="7.10833333333333" style="59" customWidth="1"/>
    <col min="2" max="2" width="14.475" style="60" customWidth="1"/>
    <col min="3" max="3" width="15.3916666666667" style="60" customWidth="1"/>
    <col min="4" max="4" width="13.2916666666667" style="61" customWidth="1"/>
    <col min="5" max="5" width="14.9583333333333" style="61" customWidth="1"/>
    <col min="6" max="10" width="11.25" style="61" customWidth="1"/>
    <col min="11" max="11" width="11.25" style="24" customWidth="1"/>
    <col min="12" max="12" width="8.88333333333333" style="24"/>
    <col min="13" max="13" width="12.775" style="24" customWidth="1"/>
    <col min="14" max="16384" width="8.88333333333333" style="24"/>
  </cols>
  <sheetData>
    <row r="1" s="1" customFormat="1" ht="14.25" spans="1:16384">
      <c r="A1" s="6" t="s">
        <v>0</v>
      </c>
      <c r="B1" s="7"/>
      <c r="C1" s="8"/>
      <c r="D1" s="8"/>
      <c r="E1" s="8"/>
      <c r="F1" s="8"/>
      <c r="G1" s="9"/>
      <c r="H1" s="9"/>
      <c r="I1" s="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ht="93" customHeight="1" spans="1:1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34" customHeight="1" spans="2:12">
      <c r="B3" s="63"/>
      <c r="C3" s="63"/>
      <c r="D3" s="64"/>
      <c r="E3" s="64"/>
      <c r="F3" s="64"/>
      <c r="G3" s="64"/>
      <c r="H3" s="65" t="s">
        <v>2</v>
      </c>
      <c r="I3" s="65"/>
      <c r="J3" s="65"/>
      <c r="K3" s="65"/>
      <c r="L3" s="93"/>
    </row>
    <row r="4" ht="28.5" customHeight="1" spans="1:13">
      <c r="A4" s="66" t="s">
        <v>3</v>
      </c>
      <c r="B4" s="67" t="s">
        <v>4</v>
      </c>
      <c r="C4" s="68" t="s">
        <v>5</v>
      </c>
      <c r="D4" s="69" t="s">
        <v>6</v>
      </c>
      <c r="E4" s="69"/>
      <c r="F4" s="70" t="s">
        <v>7</v>
      </c>
      <c r="G4" s="71"/>
      <c r="H4" s="71"/>
      <c r="I4" s="71"/>
      <c r="J4" s="71"/>
      <c r="K4" s="94"/>
      <c r="M4" s="95"/>
    </row>
    <row r="5" ht="33.75" customHeight="1" spans="1:11">
      <c r="A5" s="66"/>
      <c r="B5" s="72"/>
      <c r="C5" s="73"/>
      <c r="D5" s="74" t="s">
        <v>8</v>
      </c>
      <c r="E5" s="74"/>
      <c r="F5" s="75" t="s">
        <v>9</v>
      </c>
      <c r="G5" s="76"/>
      <c r="H5" s="77" t="s">
        <v>10</v>
      </c>
      <c r="I5" s="76"/>
      <c r="J5" s="77" t="s">
        <v>11</v>
      </c>
      <c r="K5" s="76"/>
    </row>
    <row r="6" ht="24.75" customHeight="1" spans="1:11">
      <c r="A6" s="66"/>
      <c r="B6" s="78"/>
      <c r="C6" s="79"/>
      <c r="D6" s="80" t="s">
        <v>12</v>
      </c>
      <c r="E6" s="74" t="s">
        <v>13</v>
      </c>
      <c r="F6" s="80" t="s">
        <v>12</v>
      </c>
      <c r="G6" s="74" t="s">
        <v>13</v>
      </c>
      <c r="H6" s="80" t="s">
        <v>12</v>
      </c>
      <c r="I6" s="74" t="s">
        <v>13</v>
      </c>
      <c r="J6" s="80" t="s">
        <v>12</v>
      </c>
      <c r="K6" s="74" t="s">
        <v>13</v>
      </c>
    </row>
    <row r="7" s="57" customFormat="1" ht="25" customHeight="1" spans="1:11">
      <c r="A7" s="81" t="s">
        <v>14</v>
      </c>
      <c r="B7" s="82"/>
      <c r="C7" s="83">
        <f t="shared" ref="C7:K7" si="0">SUM(C8:C15)</f>
        <v>3520.508</v>
      </c>
      <c r="D7" s="83">
        <f t="shared" si="0"/>
        <v>6.40127</v>
      </c>
      <c r="E7" s="83">
        <f t="shared" si="0"/>
        <v>2560.508</v>
      </c>
      <c r="F7" s="84">
        <f t="shared" si="0"/>
        <v>2.4</v>
      </c>
      <c r="G7" s="84">
        <f t="shared" si="0"/>
        <v>960</v>
      </c>
      <c r="H7" s="84">
        <f t="shared" si="0"/>
        <v>0</v>
      </c>
      <c r="I7" s="84">
        <f t="shared" si="0"/>
        <v>0</v>
      </c>
      <c r="J7" s="84">
        <f t="shared" si="0"/>
        <v>2.4</v>
      </c>
      <c r="K7" s="84">
        <f t="shared" si="0"/>
        <v>960</v>
      </c>
    </row>
    <row r="8" s="58" customFormat="1" ht="25" customHeight="1" spans="1:11">
      <c r="A8" s="85">
        <v>1</v>
      </c>
      <c r="B8" s="86" t="s">
        <v>15</v>
      </c>
      <c r="C8" s="87">
        <f t="shared" ref="C8:G8" si="1">E8+G8</f>
        <v>200</v>
      </c>
      <c r="D8" s="88">
        <v>0.5</v>
      </c>
      <c r="E8" s="87">
        <f t="shared" ref="E8:E15" si="2">D8*400</f>
        <v>200</v>
      </c>
      <c r="F8" s="89">
        <f t="shared" si="1"/>
        <v>0</v>
      </c>
      <c r="G8" s="89">
        <f t="shared" si="1"/>
        <v>0</v>
      </c>
      <c r="H8" s="90"/>
      <c r="I8" s="91"/>
      <c r="J8" s="89"/>
      <c r="K8" s="96"/>
    </row>
    <row r="9" s="58" customFormat="1" ht="25" customHeight="1" spans="1:11">
      <c r="A9" s="85">
        <v>2</v>
      </c>
      <c r="B9" s="86" t="s">
        <v>16</v>
      </c>
      <c r="C9" s="87">
        <f t="shared" ref="C9:G9" si="3">E9+G9</f>
        <v>289.72</v>
      </c>
      <c r="D9" s="88">
        <v>0.7243</v>
      </c>
      <c r="E9" s="87">
        <f t="shared" si="2"/>
        <v>289.72</v>
      </c>
      <c r="F9" s="89">
        <f t="shared" si="3"/>
        <v>0</v>
      </c>
      <c r="G9" s="89">
        <f t="shared" si="3"/>
        <v>0</v>
      </c>
      <c r="H9" s="90"/>
      <c r="I9" s="91"/>
      <c r="J9" s="89"/>
      <c r="K9" s="96"/>
    </row>
    <row r="10" s="58" customFormat="1" ht="25" customHeight="1" spans="1:11">
      <c r="A10" s="85">
        <v>3</v>
      </c>
      <c r="B10" s="86" t="s">
        <v>17</v>
      </c>
      <c r="C10" s="87">
        <f t="shared" ref="C10:G10" si="4">E10+G10</f>
        <v>1157.32</v>
      </c>
      <c r="D10" s="88">
        <v>1.3933</v>
      </c>
      <c r="E10" s="87">
        <f t="shared" si="2"/>
        <v>557.32</v>
      </c>
      <c r="F10" s="89">
        <f t="shared" si="4"/>
        <v>1.5</v>
      </c>
      <c r="G10" s="89">
        <f t="shared" si="4"/>
        <v>600</v>
      </c>
      <c r="H10" s="90"/>
      <c r="I10" s="91"/>
      <c r="J10" s="89">
        <v>1.5</v>
      </c>
      <c r="K10" s="96">
        <f t="shared" ref="K10:K13" si="5">J10*400</f>
        <v>600</v>
      </c>
    </row>
    <row r="11" s="58" customFormat="1" ht="25" customHeight="1" spans="1:11">
      <c r="A11" s="85">
        <v>4</v>
      </c>
      <c r="B11" s="86" t="s">
        <v>18</v>
      </c>
      <c r="C11" s="87">
        <f t="shared" ref="C11:G11" si="6">E11+G11</f>
        <v>190.08</v>
      </c>
      <c r="D11" s="88">
        <v>0.2752</v>
      </c>
      <c r="E11" s="87">
        <f t="shared" si="2"/>
        <v>110.08</v>
      </c>
      <c r="F11" s="89">
        <f t="shared" si="6"/>
        <v>0.2</v>
      </c>
      <c r="G11" s="89">
        <f t="shared" si="6"/>
        <v>80</v>
      </c>
      <c r="H11" s="91"/>
      <c r="I11" s="91"/>
      <c r="J11" s="89">
        <v>0.2</v>
      </c>
      <c r="K11" s="96">
        <f t="shared" si="5"/>
        <v>80</v>
      </c>
    </row>
    <row r="12" s="58" customFormat="1" ht="25" customHeight="1" spans="1:11">
      <c r="A12" s="85">
        <v>5</v>
      </c>
      <c r="B12" s="86" t="s">
        <v>19</v>
      </c>
      <c r="C12" s="87">
        <f t="shared" ref="C12:G12" si="7">E12+G12</f>
        <v>69</v>
      </c>
      <c r="D12" s="88">
        <v>0.1725</v>
      </c>
      <c r="E12" s="87">
        <f t="shared" si="2"/>
        <v>69</v>
      </c>
      <c r="F12" s="89">
        <f t="shared" si="7"/>
        <v>0</v>
      </c>
      <c r="G12" s="89">
        <f t="shared" si="7"/>
        <v>0</v>
      </c>
      <c r="H12" s="91"/>
      <c r="I12" s="91"/>
      <c r="J12" s="89"/>
      <c r="K12" s="96"/>
    </row>
    <row r="13" s="58" customFormat="1" ht="25" customHeight="1" spans="1:11">
      <c r="A13" s="85">
        <v>6</v>
      </c>
      <c r="B13" s="86" t="s">
        <v>20</v>
      </c>
      <c r="C13" s="87">
        <f t="shared" ref="C13:G13" si="8">E13+G13</f>
        <v>1292.688</v>
      </c>
      <c r="D13" s="88">
        <v>2.83172</v>
      </c>
      <c r="E13" s="87">
        <f t="shared" si="2"/>
        <v>1132.688</v>
      </c>
      <c r="F13" s="89">
        <f t="shared" si="8"/>
        <v>0.4</v>
      </c>
      <c r="G13" s="89">
        <f t="shared" si="8"/>
        <v>160</v>
      </c>
      <c r="H13" s="91"/>
      <c r="I13" s="91"/>
      <c r="J13" s="89">
        <v>0.4</v>
      </c>
      <c r="K13" s="96">
        <f t="shared" si="5"/>
        <v>160</v>
      </c>
    </row>
    <row r="14" s="58" customFormat="1" ht="25" customHeight="1" spans="1:11">
      <c r="A14" s="85">
        <v>7</v>
      </c>
      <c r="B14" s="86" t="s">
        <v>21</v>
      </c>
      <c r="C14" s="87">
        <f t="shared" ref="C14:G14" si="9">E14+G14</f>
        <v>161.7</v>
      </c>
      <c r="D14" s="88">
        <v>0.40425</v>
      </c>
      <c r="E14" s="87">
        <f t="shared" si="2"/>
        <v>161.7</v>
      </c>
      <c r="F14" s="89">
        <f t="shared" si="9"/>
        <v>0</v>
      </c>
      <c r="G14" s="89">
        <f t="shared" si="9"/>
        <v>0</v>
      </c>
      <c r="H14" s="91"/>
      <c r="I14" s="91"/>
      <c r="J14" s="89"/>
      <c r="K14" s="96"/>
    </row>
    <row r="15" s="58" customFormat="1" ht="25" customHeight="1" spans="1:11">
      <c r="A15" s="85">
        <v>8</v>
      </c>
      <c r="B15" s="86" t="s">
        <v>22</v>
      </c>
      <c r="C15" s="87">
        <f t="shared" ref="C15:G15" si="10">E15+G15</f>
        <v>160</v>
      </c>
      <c r="D15" s="88">
        <v>0.1</v>
      </c>
      <c r="E15" s="87">
        <f t="shared" si="2"/>
        <v>40</v>
      </c>
      <c r="F15" s="89">
        <f t="shared" si="10"/>
        <v>0.3</v>
      </c>
      <c r="G15" s="89">
        <f t="shared" si="10"/>
        <v>120</v>
      </c>
      <c r="H15" s="91"/>
      <c r="I15" s="91"/>
      <c r="J15" s="89">
        <v>0.3</v>
      </c>
      <c r="K15" s="96">
        <f>J15*400</f>
        <v>120</v>
      </c>
    </row>
    <row r="16" s="58" customFormat="1" spans="1:10">
      <c r="A16" s="59"/>
      <c r="B16" s="60"/>
      <c r="C16" s="60"/>
      <c r="D16" s="92"/>
      <c r="E16" s="92"/>
      <c r="F16" s="92"/>
      <c r="G16" s="92"/>
      <c r="H16" s="92"/>
      <c r="I16" s="92"/>
      <c r="J16" s="92"/>
    </row>
  </sheetData>
  <mergeCells count="12">
    <mergeCell ref="A2:K2"/>
    <mergeCell ref="H3:K3"/>
    <mergeCell ref="D4:E4"/>
    <mergeCell ref="F4:K4"/>
    <mergeCell ref="D5:E5"/>
    <mergeCell ref="F5:G5"/>
    <mergeCell ref="H5:I5"/>
    <mergeCell ref="J5:K5"/>
    <mergeCell ref="A7:B7"/>
    <mergeCell ref="A4:A6"/>
    <mergeCell ref="B4:B6"/>
    <mergeCell ref="C4:C6"/>
  </mergeCells>
  <pageMargins left="0.700694444444445" right="0.700694444444445" top="0.904861111111111" bottom="0.511805555555556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XFD16"/>
  <sheetViews>
    <sheetView showZeros="0" zoomScale="115" zoomScaleNormal="115" workbookViewId="0">
      <pane ySplit="6" topLeftCell="A7" activePane="bottomLeft" state="frozen"/>
      <selection/>
      <selection pane="bottomLeft" activeCell="E10" sqref="E10"/>
    </sheetView>
  </sheetViews>
  <sheetFormatPr defaultColWidth="3.21666666666667" defaultRowHeight="15"/>
  <cols>
    <col min="1" max="1" width="5.18333333333333" style="27" customWidth="1"/>
    <col min="2" max="2" width="10.85" style="28" customWidth="1"/>
    <col min="3" max="3" width="9.675" style="27" customWidth="1"/>
    <col min="4" max="5" width="5.65" style="27" customWidth="1"/>
    <col min="6" max="21" width="5.65" style="28" customWidth="1"/>
    <col min="22" max="22" width="7.93333333333333" style="29" customWidth="1"/>
    <col min="23" max="166" width="8.66666666666667" style="30" customWidth="1"/>
    <col min="167" max="16376" width="3.21666666666667" style="30"/>
  </cols>
  <sheetData>
    <row r="1" s="1" customFormat="1" ht="21" customHeight="1" spans="1:16384">
      <c r="A1" s="6" t="s">
        <v>0</v>
      </c>
      <c r="B1" s="7"/>
      <c r="C1" s="8"/>
      <c r="D1" s="8"/>
      <c r="E1" s="8"/>
      <c r="F1" s="8"/>
      <c r="G1" s="9"/>
      <c r="H1" s="9"/>
      <c r="I1" s="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ht="71" customHeight="1" spans="1:22">
      <c r="A2" s="31" t="s">
        <v>23</v>
      </c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ht="30" customHeight="1" spans="1:22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54" t="s">
        <v>24</v>
      </c>
      <c r="T3" s="54"/>
      <c r="U3" s="54"/>
      <c r="V3" s="54"/>
    </row>
    <row r="4" s="25" customFormat="1" ht="30" customHeight="1" spans="1:22">
      <c r="A4" s="35" t="s">
        <v>25</v>
      </c>
      <c r="B4" s="35" t="s">
        <v>26</v>
      </c>
      <c r="C4" s="36" t="s">
        <v>27</v>
      </c>
      <c r="D4" s="37" t="s">
        <v>28</v>
      </c>
      <c r="E4" s="37"/>
      <c r="F4" s="37"/>
      <c r="G4" s="37"/>
      <c r="H4" s="37"/>
      <c r="I4" s="37"/>
      <c r="J4" s="37"/>
      <c r="K4" s="37"/>
      <c r="L4" s="36" t="s">
        <v>29</v>
      </c>
      <c r="M4" s="42"/>
      <c r="N4" s="39" t="s">
        <v>30</v>
      </c>
      <c r="O4" s="53"/>
      <c r="P4" s="53"/>
      <c r="Q4" s="53"/>
      <c r="R4" s="53"/>
      <c r="S4" s="53"/>
      <c r="T4" s="35" t="s">
        <v>31</v>
      </c>
      <c r="U4" s="38"/>
      <c r="V4" s="35" t="s">
        <v>32</v>
      </c>
    </row>
    <row r="5" s="25" customFormat="1" ht="30" customHeight="1" spans="1:22">
      <c r="A5" s="38"/>
      <c r="B5" s="38"/>
      <c r="C5" s="36"/>
      <c r="D5" s="39" t="s">
        <v>9</v>
      </c>
      <c r="E5" s="40"/>
      <c r="F5" s="41" t="s">
        <v>33</v>
      </c>
      <c r="G5" s="42"/>
      <c r="H5" s="36" t="s">
        <v>34</v>
      </c>
      <c r="I5" s="42"/>
      <c r="J5" s="39" t="s">
        <v>35</v>
      </c>
      <c r="K5" s="41"/>
      <c r="L5" s="42"/>
      <c r="M5" s="42"/>
      <c r="N5" s="35" t="s">
        <v>9</v>
      </c>
      <c r="O5" s="38"/>
      <c r="P5" s="35" t="s">
        <v>36</v>
      </c>
      <c r="Q5" s="38"/>
      <c r="R5" s="35" t="s">
        <v>37</v>
      </c>
      <c r="S5" s="38"/>
      <c r="T5" s="55" t="s">
        <v>38</v>
      </c>
      <c r="U5" s="55" t="s">
        <v>39</v>
      </c>
      <c r="V5" s="38"/>
    </row>
    <row r="6" s="25" customFormat="1" ht="30" customHeight="1" spans="1:22">
      <c r="A6" s="38"/>
      <c r="B6" s="38"/>
      <c r="C6" s="36"/>
      <c r="D6" s="35" t="s">
        <v>12</v>
      </c>
      <c r="E6" s="35" t="s">
        <v>40</v>
      </c>
      <c r="F6" s="35" t="s">
        <v>12</v>
      </c>
      <c r="G6" s="35" t="s">
        <v>40</v>
      </c>
      <c r="H6" s="43" t="s">
        <v>12</v>
      </c>
      <c r="I6" s="43" t="s">
        <v>39</v>
      </c>
      <c r="J6" s="35" t="s">
        <v>12</v>
      </c>
      <c r="K6" s="35" t="s">
        <v>40</v>
      </c>
      <c r="L6" s="36" t="s">
        <v>41</v>
      </c>
      <c r="M6" s="36" t="s">
        <v>39</v>
      </c>
      <c r="N6" s="35" t="s">
        <v>12</v>
      </c>
      <c r="O6" s="35" t="s">
        <v>40</v>
      </c>
      <c r="P6" s="35" t="s">
        <v>12</v>
      </c>
      <c r="Q6" s="35" t="s">
        <v>40</v>
      </c>
      <c r="R6" s="35" t="s">
        <v>12</v>
      </c>
      <c r="S6" s="35" t="s">
        <v>40</v>
      </c>
      <c r="T6" s="56"/>
      <c r="U6" s="56"/>
      <c r="V6" s="38"/>
    </row>
    <row r="7" s="26" customFormat="1" ht="25" customHeight="1" spans="1:22">
      <c r="A7" s="44" t="s">
        <v>14</v>
      </c>
      <c r="B7" s="45"/>
      <c r="C7" s="46">
        <f>SUM(C8:C16)</f>
        <v>3088</v>
      </c>
      <c r="D7" s="46">
        <f>SUM(D8:D16)</f>
        <v>2.6</v>
      </c>
      <c r="E7" s="46">
        <f>SUM(E8:E16)</f>
        <v>780</v>
      </c>
      <c r="F7" s="46">
        <f>SUM(F8:F16)</f>
        <v>2.6</v>
      </c>
      <c r="G7" s="46">
        <f>SUM(G8:G16)</f>
        <v>780</v>
      </c>
      <c r="H7" s="46">
        <f t="shared" ref="H7:V7" si="0">SUM(H8:H16)</f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67</v>
      </c>
      <c r="O7" s="46">
        <f t="shared" si="0"/>
        <v>258</v>
      </c>
      <c r="P7" s="46">
        <f t="shared" si="0"/>
        <v>10</v>
      </c>
      <c r="Q7" s="46">
        <f t="shared" si="0"/>
        <v>30</v>
      </c>
      <c r="R7" s="46">
        <f t="shared" si="0"/>
        <v>57</v>
      </c>
      <c r="S7" s="46">
        <f t="shared" si="0"/>
        <v>228</v>
      </c>
      <c r="T7" s="46">
        <f t="shared" si="0"/>
        <v>2000</v>
      </c>
      <c r="U7" s="46">
        <f t="shared" si="0"/>
        <v>2000</v>
      </c>
      <c r="V7" s="46">
        <f t="shared" si="0"/>
        <v>50</v>
      </c>
    </row>
    <row r="8" s="26" customFormat="1" ht="25" customHeight="1" spans="1:22">
      <c r="A8" s="47">
        <v>1</v>
      </c>
      <c r="B8" s="48" t="s">
        <v>42</v>
      </c>
      <c r="C8" s="46">
        <f t="shared" ref="C8:C16" si="1">E8+M8+O8+U8+V8</f>
        <v>10</v>
      </c>
      <c r="D8" s="49">
        <f t="shared" ref="D8:D16" si="2">F8+H8+J8</f>
        <v>0</v>
      </c>
      <c r="E8" s="49">
        <f t="shared" ref="E8:E16" si="3">G8++I8+K8</f>
        <v>0</v>
      </c>
      <c r="F8" s="50">
        <v>0</v>
      </c>
      <c r="G8" s="51">
        <f t="shared" ref="G8:G13" si="4">F8*350</f>
        <v>0</v>
      </c>
      <c r="H8" s="52"/>
      <c r="I8" s="52"/>
      <c r="J8" s="47"/>
      <c r="K8" s="47"/>
      <c r="L8" s="38"/>
      <c r="M8" s="46">
        <f t="shared" ref="M8:M16" si="5">L8</f>
        <v>0</v>
      </c>
      <c r="N8" s="46">
        <f t="shared" ref="N8:N16" si="6">P8+R8</f>
        <v>0</v>
      </c>
      <c r="O8" s="46">
        <f t="shared" ref="O8:O16" si="7">Q8+S8</f>
        <v>0</v>
      </c>
      <c r="P8" s="50"/>
      <c r="Q8" s="51">
        <f t="shared" ref="Q8:Q16" si="8">P8*3</f>
        <v>0</v>
      </c>
      <c r="R8" s="51"/>
      <c r="S8" s="51">
        <f t="shared" ref="S8:S16" si="9">R8*4</f>
        <v>0</v>
      </c>
      <c r="T8" s="51">
        <v>0</v>
      </c>
      <c r="U8" s="52">
        <f t="shared" ref="U8:U16" si="10">T8*1</f>
        <v>0</v>
      </c>
      <c r="V8" s="51">
        <v>10</v>
      </c>
    </row>
    <row r="9" s="26" customFormat="1" ht="25" customHeight="1" spans="1:22">
      <c r="A9" s="47">
        <v>2</v>
      </c>
      <c r="B9" s="48" t="s">
        <v>18</v>
      </c>
      <c r="C9" s="46">
        <f t="shared" si="1"/>
        <v>455</v>
      </c>
      <c r="D9" s="49">
        <f t="shared" si="2"/>
        <v>0</v>
      </c>
      <c r="E9" s="49">
        <f t="shared" si="3"/>
        <v>0</v>
      </c>
      <c r="F9" s="52"/>
      <c r="G9" s="51">
        <f t="shared" si="4"/>
        <v>0</v>
      </c>
      <c r="H9" s="52"/>
      <c r="I9" s="52"/>
      <c r="J9" s="47"/>
      <c r="K9" s="47"/>
      <c r="L9" s="47"/>
      <c r="M9" s="46">
        <f t="shared" si="5"/>
        <v>0</v>
      </c>
      <c r="N9" s="46">
        <f t="shared" si="6"/>
        <v>5</v>
      </c>
      <c r="O9" s="46">
        <f t="shared" si="7"/>
        <v>20</v>
      </c>
      <c r="P9" s="50"/>
      <c r="Q9" s="51">
        <f t="shared" si="8"/>
        <v>0</v>
      </c>
      <c r="R9" s="52">
        <v>5</v>
      </c>
      <c r="S9" s="51">
        <f t="shared" si="9"/>
        <v>20</v>
      </c>
      <c r="T9" s="52">
        <v>430</v>
      </c>
      <c r="U9" s="52">
        <f t="shared" si="10"/>
        <v>430</v>
      </c>
      <c r="V9" s="52">
        <v>5</v>
      </c>
    </row>
    <row r="10" s="26" customFormat="1" ht="25" customHeight="1" spans="1:22">
      <c r="A10" s="47">
        <v>3</v>
      </c>
      <c r="B10" s="48" t="s">
        <v>17</v>
      </c>
      <c r="C10" s="46">
        <f t="shared" si="1"/>
        <v>493</v>
      </c>
      <c r="D10" s="49">
        <f t="shared" si="2"/>
        <v>0</v>
      </c>
      <c r="E10" s="49">
        <f t="shared" si="3"/>
        <v>0</v>
      </c>
      <c r="F10" s="52">
        <v>0</v>
      </c>
      <c r="G10" s="51">
        <f t="shared" si="4"/>
        <v>0</v>
      </c>
      <c r="H10" s="52"/>
      <c r="I10" s="52"/>
      <c r="J10" s="47"/>
      <c r="K10" s="47"/>
      <c r="L10" s="47"/>
      <c r="M10" s="46">
        <f t="shared" si="5"/>
        <v>0</v>
      </c>
      <c r="N10" s="46">
        <f t="shared" si="6"/>
        <v>5</v>
      </c>
      <c r="O10" s="46">
        <f t="shared" si="7"/>
        <v>18</v>
      </c>
      <c r="P10" s="52">
        <v>2</v>
      </c>
      <c r="Q10" s="51">
        <f t="shared" si="8"/>
        <v>6</v>
      </c>
      <c r="R10" s="52">
        <v>3</v>
      </c>
      <c r="S10" s="51">
        <f t="shared" si="9"/>
        <v>12</v>
      </c>
      <c r="T10" s="52">
        <v>470</v>
      </c>
      <c r="U10" s="52">
        <f t="shared" si="10"/>
        <v>470</v>
      </c>
      <c r="V10" s="52">
        <v>5</v>
      </c>
    </row>
    <row r="11" s="26" customFormat="1" ht="25" customHeight="1" spans="1:22">
      <c r="A11" s="47">
        <v>4</v>
      </c>
      <c r="B11" s="48" t="s">
        <v>15</v>
      </c>
      <c r="C11" s="46">
        <f t="shared" si="1"/>
        <v>233</v>
      </c>
      <c r="D11" s="49">
        <f t="shared" si="2"/>
        <v>0</v>
      </c>
      <c r="E11" s="49">
        <f t="shared" si="3"/>
        <v>0</v>
      </c>
      <c r="F11" s="52">
        <v>0</v>
      </c>
      <c r="G11" s="51">
        <f t="shared" si="4"/>
        <v>0</v>
      </c>
      <c r="H11" s="52"/>
      <c r="I11" s="52"/>
      <c r="J11" s="47"/>
      <c r="K11" s="47"/>
      <c r="L11" s="47"/>
      <c r="M11" s="46">
        <f t="shared" si="5"/>
        <v>0</v>
      </c>
      <c r="N11" s="46">
        <f t="shared" si="6"/>
        <v>2</v>
      </c>
      <c r="O11" s="46">
        <f t="shared" si="7"/>
        <v>8</v>
      </c>
      <c r="P11" s="52"/>
      <c r="Q11" s="51">
        <f t="shared" si="8"/>
        <v>0</v>
      </c>
      <c r="R11" s="52">
        <v>2</v>
      </c>
      <c r="S11" s="51">
        <f t="shared" si="9"/>
        <v>8</v>
      </c>
      <c r="T11" s="52">
        <v>220</v>
      </c>
      <c r="U11" s="52">
        <f t="shared" si="10"/>
        <v>220</v>
      </c>
      <c r="V11" s="52">
        <v>5</v>
      </c>
    </row>
    <row r="12" s="26" customFormat="1" ht="25" customHeight="1" spans="1:22">
      <c r="A12" s="47">
        <v>5</v>
      </c>
      <c r="B12" s="48" t="s">
        <v>16</v>
      </c>
      <c r="C12" s="46">
        <f t="shared" si="1"/>
        <v>241</v>
      </c>
      <c r="D12" s="49">
        <f t="shared" si="2"/>
        <v>0</v>
      </c>
      <c r="E12" s="49">
        <f t="shared" si="3"/>
        <v>0</v>
      </c>
      <c r="F12" s="52">
        <v>0</v>
      </c>
      <c r="G12" s="51">
        <f t="shared" si="4"/>
        <v>0</v>
      </c>
      <c r="H12" s="52"/>
      <c r="I12" s="52"/>
      <c r="J12" s="47"/>
      <c r="K12" s="47"/>
      <c r="L12" s="47"/>
      <c r="M12" s="46">
        <f t="shared" si="5"/>
        <v>0</v>
      </c>
      <c r="N12" s="46">
        <f t="shared" si="6"/>
        <v>4</v>
      </c>
      <c r="O12" s="46">
        <f t="shared" si="7"/>
        <v>16</v>
      </c>
      <c r="P12" s="52"/>
      <c r="Q12" s="51">
        <f t="shared" si="8"/>
        <v>0</v>
      </c>
      <c r="R12" s="52">
        <v>4</v>
      </c>
      <c r="S12" s="51">
        <f t="shared" si="9"/>
        <v>16</v>
      </c>
      <c r="T12" s="52">
        <v>220</v>
      </c>
      <c r="U12" s="52">
        <f t="shared" si="10"/>
        <v>220</v>
      </c>
      <c r="V12" s="52">
        <v>5</v>
      </c>
    </row>
    <row r="13" s="26" customFormat="1" ht="25" customHeight="1" spans="1:22">
      <c r="A13" s="47">
        <v>6</v>
      </c>
      <c r="B13" s="48" t="s">
        <v>19</v>
      </c>
      <c r="C13" s="46">
        <f t="shared" si="1"/>
        <v>234</v>
      </c>
      <c r="D13" s="49">
        <f t="shared" si="2"/>
        <v>0</v>
      </c>
      <c r="E13" s="49">
        <f t="shared" si="3"/>
        <v>0</v>
      </c>
      <c r="F13" s="52">
        <v>0</v>
      </c>
      <c r="G13" s="51">
        <f t="shared" si="4"/>
        <v>0</v>
      </c>
      <c r="H13" s="52"/>
      <c r="I13" s="52"/>
      <c r="J13" s="47"/>
      <c r="K13" s="47"/>
      <c r="L13" s="47"/>
      <c r="M13" s="46">
        <f t="shared" si="5"/>
        <v>0</v>
      </c>
      <c r="N13" s="46">
        <f t="shared" si="6"/>
        <v>3</v>
      </c>
      <c r="O13" s="46">
        <f t="shared" si="7"/>
        <v>9</v>
      </c>
      <c r="P13" s="52">
        <v>3</v>
      </c>
      <c r="Q13" s="51">
        <f t="shared" si="8"/>
        <v>9</v>
      </c>
      <c r="R13" s="52"/>
      <c r="S13" s="51">
        <f t="shared" si="9"/>
        <v>0</v>
      </c>
      <c r="T13" s="52">
        <v>220</v>
      </c>
      <c r="U13" s="52">
        <f t="shared" si="10"/>
        <v>220</v>
      </c>
      <c r="V13" s="52">
        <v>5</v>
      </c>
    </row>
    <row r="14" s="26" customFormat="1" ht="25" customHeight="1" spans="1:22">
      <c r="A14" s="47">
        <v>7</v>
      </c>
      <c r="B14" s="48" t="s">
        <v>20</v>
      </c>
      <c r="C14" s="46">
        <f t="shared" si="1"/>
        <v>465</v>
      </c>
      <c r="D14" s="49">
        <f t="shared" si="2"/>
        <v>0.6</v>
      </c>
      <c r="E14" s="49">
        <f t="shared" si="3"/>
        <v>180</v>
      </c>
      <c r="F14" s="52">
        <v>0.6</v>
      </c>
      <c r="G14" s="51">
        <f>F14*300</f>
        <v>180</v>
      </c>
      <c r="H14" s="52"/>
      <c r="I14" s="52"/>
      <c r="J14" s="47"/>
      <c r="K14" s="47"/>
      <c r="L14" s="47"/>
      <c r="M14" s="46">
        <f t="shared" si="5"/>
        <v>0</v>
      </c>
      <c r="N14" s="46">
        <f t="shared" si="6"/>
        <v>15</v>
      </c>
      <c r="O14" s="46">
        <f t="shared" si="7"/>
        <v>60</v>
      </c>
      <c r="P14" s="52"/>
      <c r="Q14" s="51">
        <f t="shared" si="8"/>
        <v>0</v>
      </c>
      <c r="R14" s="52">
        <v>15</v>
      </c>
      <c r="S14" s="51">
        <f t="shared" si="9"/>
        <v>60</v>
      </c>
      <c r="T14" s="52">
        <v>220</v>
      </c>
      <c r="U14" s="52">
        <f t="shared" si="10"/>
        <v>220</v>
      </c>
      <c r="V14" s="52">
        <v>5</v>
      </c>
    </row>
    <row r="15" s="26" customFormat="1" ht="25" customHeight="1" spans="1:22">
      <c r="A15" s="47">
        <v>8</v>
      </c>
      <c r="B15" s="48" t="s">
        <v>21</v>
      </c>
      <c r="C15" s="46">
        <f t="shared" si="1"/>
        <v>914</v>
      </c>
      <c r="D15" s="49">
        <f t="shared" si="2"/>
        <v>2</v>
      </c>
      <c r="E15" s="49">
        <f t="shared" si="3"/>
        <v>600</v>
      </c>
      <c r="F15" s="52">
        <v>2</v>
      </c>
      <c r="G15" s="51">
        <f>F15*300</f>
        <v>600</v>
      </c>
      <c r="H15" s="52"/>
      <c r="I15" s="52"/>
      <c r="J15" s="47"/>
      <c r="K15" s="47"/>
      <c r="L15" s="47"/>
      <c r="M15" s="46">
        <f t="shared" si="5"/>
        <v>0</v>
      </c>
      <c r="N15" s="46">
        <f t="shared" si="6"/>
        <v>23</v>
      </c>
      <c r="O15" s="46">
        <f t="shared" si="7"/>
        <v>89</v>
      </c>
      <c r="P15" s="52">
        <v>3</v>
      </c>
      <c r="Q15" s="51">
        <f t="shared" si="8"/>
        <v>9</v>
      </c>
      <c r="R15" s="52">
        <v>20</v>
      </c>
      <c r="S15" s="51">
        <f t="shared" si="9"/>
        <v>80</v>
      </c>
      <c r="T15" s="52">
        <v>220</v>
      </c>
      <c r="U15" s="52">
        <f t="shared" si="10"/>
        <v>220</v>
      </c>
      <c r="V15" s="52">
        <v>5</v>
      </c>
    </row>
    <row r="16" ht="25" customHeight="1" spans="1:22">
      <c r="A16" s="47">
        <v>9</v>
      </c>
      <c r="B16" s="48" t="s">
        <v>22</v>
      </c>
      <c r="C16" s="46">
        <f t="shared" si="1"/>
        <v>43</v>
      </c>
      <c r="D16" s="49">
        <f t="shared" si="2"/>
        <v>0</v>
      </c>
      <c r="E16" s="49">
        <f t="shared" si="3"/>
        <v>0</v>
      </c>
      <c r="F16" s="52">
        <v>0</v>
      </c>
      <c r="G16" s="51">
        <f>F16*350</f>
        <v>0</v>
      </c>
      <c r="H16" s="52"/>
      <c r="I16" s="52"/>
      <c r="J16" s="47"/>
      <c r="K16" s="47"/>
      <c r="L16" s="47"/>
      <c r="M16" s="46">
        <f t="shared" si="5"/>
        <v>0</v>
      </c>
      <c r="N16" s="46">
        <f t="shared" si="6"/>
        <v>10</v>
      </c>
      <c r="O16" s="46">
        <f t="shared" si="7"/>
        <v>38</v>
      </c>
      <c r="P16" s="52">
        <v>2</v>
      </c>
      <c r="Q16" s="51">
        <f t="shared" si="8"/>
        <v>6</v>
      </c>
      <c r="R16" s="52">
        <v>8</v>
      </c>
      <c r="S16" s="51">
        <f t="shared" si="9"/>
        <v>32</v>
      </c>
      <c r="T16" s="52"/>
      <c r="U16" s="52">
        <f t="shared" si="10"/>
        <v>0</v>
      </c>
      <c r="V16" s="52">
        <v>5</v>
      </c>
    </row>
  </sheetData>
  <mergeCells count="20">
    <mergeCell ref="A2:V2"/>
    <mergeCell ref="S3:V3"/>
    <mergeCell ref="D4:K4"/>
    <mergeCell ref="N4:S4"/>
    <mergeCell ref="T4:U4"/>
    <mergeCell ref="D5:E5"/>
    <mergeCell ref="F5:G5"/>
    <mergeCell ref="H5:I5"/>
    <mergeCell ref="J5:K5"/>
    <mergeCell ref="N5:O5"/>
    <mergeCell ref="P5:Q5"/>
    <mergeCell ref="R5:S5"/>
    <mergeCell ref="A7:B7"/>
    <mergeCell ref="A4:A6"/>
    <mergeCell ref="B4:B6"/>
    <mergeCell ref="C4:C6"/>
    <mergeCell ref="T5:T6"/>
    <mergeCell ref="U5:U6"/>
    <mergeCell ref="V4:V6"/>
    <mergeCell ref="L4:M5"/>
  </mergeCells>
  <pageMargins left="0.629861111111111" right="0.700694444444445" top="0.904861111111111" bottom="0.511805555555556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XFD13"/>
  <sheetViews>
    <sheetView workbookViewId="0">
      <pane ySplit="4" topLeftCell="A5" activePane="bottomLeft" state="frozen"/>
      <selection/>
      <selection pane="bottomLeft" activeCell="G2" sqref="G2"/>
    </sheetView>
  </sheetViews>
  <sheetFormatPr defaultColWidth="8.66666666666667" defaultRowHeight="30" customHeight="1"/>
  <cols>
    <col min="1" max="1" width="11.1083333333333" style="2" customWidth="1"/>
    <col min="2" max="2" width="24.5166666666667" style="2" customWidth="1"/>
    <col min="3" max="3" width="27.2666666666667" style="5" customWidth="1"/>
    <col min="4" max="4" width="25.8583333333333" style="2" customWidth="1"/>
    <col min="5" max="31" width="9" style="2"/>
    <col min="32" max="223" width="8.66666666666667" style="2"/>
    <col min="224" max="233" width="9" style="2"/>
    <col min="234" max="16383" width="8.66666666666667" style="2"/>
  </cols>
  <sheetData>
    <row r="1" s="1" customFormat="1" ht="14.25" spans="1:16384">
      <c r="A1" s="6" t="s">
        <v>0</v>
      </c>
      <c r="B1" s="7"/>
      <c r="C1" s="8"/>
      <c r="D1" s="8"/>
      <c r="E1" s="8"/>
      <c r="F1" s="8"/>
      <c r="G1" s="9"/>
      <c r="H1" s="9"/>
      <c r="I1" s="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s="2" customFormat="1" ht="112" customHeight="1" spans="1:4">
      <c r="A2" s="10" t="s">
        <v>43</v>
      </c>
      <c r="B2" s="10"/>
      <c r="C2" s="10"/>
      <c r="D2" s="10"/>
    </row>
    <row r="3" s="2" customFormat="1" customHeight="1" spans="1:4">
      <c r="A3" s="11"/>
      <c r="B3" s="11"/>
      <c r="C3" s="12"/>
      <c r="D3" s="13" t="s">
        <v>44</v>
      </c>
    </row>
    <row r="4" s="2" customFormat="1" customHeight="1" spans="1:4">
      <c r="A4" s="14" t="s">
        <v>25</v>
      </c>
      <c r="B4" s="14" t="s">
        <v>45</v>
      </c>
      <c r="C4" s="14" t="s">
        <v>39</v>
      </c>
      <c r="D4" s="14" t="s">
        <v>46</v>
      </c>
    </row>
    <row r="5" s="3" customFormat="1" customHeight="1" spans="1:233">
      <c r="A5" s="15" t="s">
        <v>47</v>
      </c>
      <c r="B5" s="16" t="s">
        <v>48</v>
      </c>
      <c r="C5" s="17">
        <f>SUM(C6:C13)</f>
        <v>7287</v>
      </c>
      <c r="D5" s="18">
        <v>12954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</row>
    <row r="6" s="4" customFormat="1" ht="25" customHeight="1" spans="1:4">
      <c r="A6" s="19">
        <v>46</v>
      </c>
      <c r="B6" s="20" t="s">
        <v>49</v>
      </c>
      <c r="C6" s="21">
        <v>564</v>
      </c>
      <c r="D6" s="22">
        <v>1002</v>
      </c>
    </row>
    <row r="7" s="4" customFormat="1" ht="25" customHeight="1" spans="1:4">
      <c r="A7" s="19">
        <v>47</v>
      </c>
      <c r="B7" s="20" t="s">
        <v>50</v>
      </c>
      <c r="C7" s="21">
        <v>753</v>
      </c>
      <c r="D7" s="22">
        <v>1338</v>
      </c>
    </row>
    <row r="8" s="4" customFormat="1" ht="25" customHeight="1" spans="1:4">
      <c r="A8" s="19">
        <v>48</v>
      </c>
      <c r="B8" s="20" t="s">
        <v>51</v>
      </c>
      <c r="C8" s="21">
        <v>1726</v>
      </c>
      <c r="D8" s="22">
        <v>3069</v>
      </c>
    </row>
    <row r="9" s="4" customFormat="1" ht="25" customHeight="1" spans="1:4">
      <c r="A9" s="19">
        <v>49</v>
      </c>
      <c r="B9" s="20" t="s">
        <v>52</v>
      </c>
      <c r="C9" s="21">
        <v>954</v>
      </c>
      <c r="D9" s="22">
        <v>1696</v>
      </c>
    </row>
    <row r="10" s="4" customFormat="1" ht="25" customHeight="1" spans="1:4">
      <c r="A10" s="19">
        <v>50</v>
      </c>
      <c r="B10" s="20" t="s">
        <v>53</v>
      </c>
      <c r="C10" s="21">
        <v>920</v>
      </c>
      <c r="D10" s="22">
        <v>1635</v>
      </c>
    </row>
    <row r="11" s="4" customFormat="1" ht="25" customHeight="1" spans="1:4">
      <c r="A11" s="19">
        <v>51</v>
      </c>
      <c r="B11" s="20" t="s">
        <v>54</v>
      </c>
      <c r="C11" s="21">
        <v>912</v>
      </c>
      <c r="D11" s="22">
        <v>1622</v>
      </c>
    </row>
    <row r="12" s="4" customFormat="1" ht="25" customHeight="1" spans="1:4">
      <c r="A12" s="19">
        <v>52</v>
      </c>
      <c r="B12" s="20" t="s">
        <v>55</v>
      </c>
      <c r="C12" s="21">
        <v>1138</v>
      </c>
      <c r="D12" s="22">
        <v>2024</v>
      </c>
    </row>
    <row r="13" s="4" customFormat="1" ht="25" customHeight="1" spans="1:4">
      <c r="A13" s="19">
        <v>53</v>
      </c>
      <c r="B13" s="20" t="s">
        <v>56</v>
      </c>
      <c r="C13" s="21">
        <v>320</v>
      </c>
      <c r="D13" s="22">
        <v>568</v>
      </c>
    </row>
  </sheetData>
  <mergeCells count="1">
    <mergeCell ref="A2:D2"/>
  </mergeCells>
  <pageMargins left="0.700694444444445" right="0.700694444444445" top="0.904861111111111" bottom="0.511805555555556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退耕还林还草补助 </vt:lpstr>
      <vt:lpstr>草原生态修复治理补助</vt:lpstr>
      <vt:lpstr>生态护林员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2018-12-21T15:06:00Z</dcterms:created>
  <cp:lastPrinted>2020-11-19T13:00:00Z</cp:lastPrinted>
  <dcterms:modified xsi:type="dcterms:W3CDTF">2021-12-15T08:42:47Z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